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dtotah</author>
  </authors>
  <commentList>
    <comment ref="J3" authorId="0">
      <text>
        <r>
          <rPr>
            <b/>
            <sz val="8"/>
            <rFont val="Tahoma"/>
            <family val="0"/>
          </rPr>
          <t>dtotah:</t>
        </r>
        <r>
          <rPr>
            <sz val="8"/>
            <rFont val="Tahoma"/>
            <family val="0"/>
          </rPr>
          <t xml:space="preserve">
Assumes a 3 year replacement cycle</t>
        </r>
      </text>
    </comment>
    <comment ref="H4" authorId="0">
      <text>
        <r>
          <rPr>
            <b/>
            <sz val="8"/>
            <rFont val="Tahoma"/>
            <family val="0"/>
          </rPr>
          <t>dtotah:</t>
        </r>
        <r>
          <rPr>
            <sz val="8"/>
            <rFont val="Tahoma"/>
            <family val="0"/>
          </rPr>
          <t xml:space="preserve">
Includes Subscription</t>
        </r>
      </text>
    </comment>
    <comment ref="A24" authorId="0">
      <text>
        <r>
          <rPr>
            <b/>
            <sz val="8"/>
            <rFont val="Tahoma"/>
            <family val="0"/>
          </rPr>
          <t>dtotah:</t>
        </r>
        <r>
          <rPr>
            <sz val="8"/>
            <rFont val="Tahoma"/>
            <family val="0"/>
          </rPr>
          <t xml:space="preserve">
Please note that DLP is available at the Gatewan in December 2009, and on the End Point Q3 2010</t>
        </r>
      </text>
    </comment>
  </commentList>
</comments>
</file>

<file path=xl/sharedStrings.xml><?xml version="1.0" encoding="utf-8"?>
<sst xmlns="http://schemas.openxmlformats.org/spreadsheetml/2006/main" count="60" uniqueCount="42">
  <si>
    <t>McAfee</t>
  </si>
  <si>
    <t>Vendor</t>
  </si>
  <si>
    <t>AV</t>
  </si>
  <si>
    <t>Renewal Date</t>
  </si>
  <si>
    <t>Annual Renewal Costs</t>
  </si>
  <si>
    <t>Anti-Spyware</t>
  </si>
  <si>
    <t>Anti-Malware</t>
  </si>
  <si>
    <t>Desktop FW</t>
  </si>
  <si>
    <t>IPSEC VPN Client</t>
  </si>
  <si>
    <t>SSL VPN Client</t>
  </si>
  <si>
    <t>Yes</t>
  </si>
  <si>
    <t>Hardware Cost</t>
  </si>
  <si>
    <t>Program Control (White/Black List Programs)</t>
  </si>
  <si>
    <t>SECURE ACCESS</t>
  </si>
  <si>
    <t>Secure Web Browser</t>
  </si>
  <si>
    <t>Cisco</t>
  </si>
  <si>
    <t>11/31/09</t>
  </si>
  <si>
    <t>Included</t>
  </si>
  <si>
    <t>Total Desktop Security</t>
  </si>
  <si>
    <t>Full Disk Encryption</t>
  </si>
  <si>
    <t>Safeboot</t>
  </si>
  <si>
    <t>Media Encryption</t>
  </si>
  <si>
    <t>Budgeted Project</t>
  </si>
  <si>
    <t>Data Leakage Prevention</t>
  </si>
  <si>
    <t>Vontu</t>
  </si>
  <si>
    <t>Microsoft</t>
  </si>
  <si>
    <t>NONE</t>
  </si>
  <si>
    <t>9/31/09</t>
  </si>
  <si>
    <t>Hypothetical Scenario for a 500 seat customer</t>
  </si>
  <si>
    <t>License Cost</t>
  </si>
  <si>
    <t>Qty</t>
  </si>
  <si>
    <t>Total Lic Cost</t>
  </si>
  <si>
    <t>Additional Hardware Required</t>
  </si>
  <si>
    <t>TOTAL 3 YEAR COST OF OWNERSHIP</t>
  </si>
  <si>
    <t>Total Operational and Capital Expense with Component Products over 3 years</t>
  </si>
  <si>
    <t>Potential 3 Year Savings</t>
  </si>
  <si>
    <t>Check Point End Point Security Suite Cost 3-years (Includes all components listed above)</t>
  </si>
  <si>
    <t>One-Check Single sign-On Utility</t>
  </si>
  <si>
    <t>Network Access Control and Remote Client Checking</t>
  </si>
  <si>
    <t>Cost of Management Software</t>
  </si>
  <si>
    <t>Cost of Management Hardware</t>
  </si>
  <si>
    <t>Cost of Training for 4 FTE vs. 2 FTE</t>
  </si>
</sst>
</file>

<file path=xl/styles.xml><?xml version="1.0" encoding="utf-8"?>
<styleSheet xmlns="http://schemas.openxmlformats.org/spreadsheetml/2006/main">
  <numFmts count="19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&quot;$&quot;* #,##0.0_);_(&quot;$&quot;* \(#,##0.0\);_(&quot;$&quot;* &quot;-&quot;??_);_(@_)"/>
    <numFmt numFmtId="171" formatCode="_(&quot;$&quot;* #,##0_);_(&quot;$&quot;* \(#,##0\);_(&quot;$&quot;* &quot;-&quot;??_);_(@_)"/>
    <numFmt numFmtId="172" formatCode="_(* #,##0.0_);_(* \(#,##0.0\);_(* &quot;-&quot;??_);_(@_)"/>
    <numFmt numFmtId="173" formatCode="_(* #,##0_);_(* \(#,##0\);_(* &quot;-&quot;??_);_(@_)"/>
    <numFmt numFmtId="174" formatCode="_(* #,##0.0_);_(* \(#,##0.0\);_(* &quot;-&quot;?_);_(@_)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color indexed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171" fontId="0" fillId="0" borderId="0" xfId="17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71" fontId="2" fillId="0" borderId="1" xfId="17" applyNumberFormat="1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69" fontId="2" fillId="0" borderId="1" xfId="17" applyFont="1" applyBorder="1" applyAlignment="1">
      <alignment horizontal="center"/>
    </xf>
    <xf numFmtId="173" fontId="0" fillId="0" borderId="0" xfId="15" applyNumberFormat="1" applyAlignment="1">
      <alignment horizontal="center"/>
    </xf>
    <xf numFmtId="173" fontId="2" fillId="0" borderId="1" xfId="15" applyNumberFormat="1" applyFont="1" applyBorder="1" applyAlignment="1">
      <alignment horizontal="center"/>
    </xf>
    <xf numFmtId="173" fontId="0" fillId="0" borderId="0" xfId="15" applyNumberFormat="1" applyBorder="1" applyAlignment="1">
      <alignment horizontal="center"/>
    </xf>
    <xf numFmtId="173" fontId="0" fillId="0" borderId="1" xfId="15" applyNumberFormat="1" applyBorder="1" applyAlignment="1">
      <alignment horizontal="center"/>
    </xf>
    <xf numFmtId="0" fontId="0" fillId="0" borderId="0" xfId="0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4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14" fontId="0" fillId="0" borderId="1" xfId="0" applyNumberFormat="1" applyBorder="1" applyAlignment="1">
      <alignment horizontal="center" wrapText="1"/>
    </xf>
    <xf numFmtId="0" fontId="0" fillId="0" borderId="0" xfId="0" applyAlignment="1">
      <alignment wrapText="1"/>
    </xf>
    <xf numFmtId="171" fontId="2" fillId="0" borderId="2" xfId="0" applyNumberFormat="1" applyFont="1" applyBorder="1" applyAlignment="1">
      <alignment wrapText="1"/>
    </xf>
    <xf numFmtId="0" fontId="0" fillId="0" borderId="3" xfId="0" applyBorder="1" applyAlignment="1">
      <alignment wrapText="1"/>
    </xf>
    <xf numFmtId="171" fontId="2" fillId="0" borderId="4" xfId="0" applyNumberFormat="1" applyFont="1" applyBorder="1" applyAlignment="1">
      <alignment wrapText="1"/>
    </xf>
    <xf numFmtId="0" fontId="0" fillId="0" borderId="4" xfId="0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171" fontId="2" fillId="0" borderId="1" xfId="17" applyNumberFormat="1" applyFont="1" applyBorder="1" applyAlignment="1">
      <alignment horizontal="center" wrapText="1"/>
    </xf>
    <xf numFmtId="0" fontId="2" fillId="0" borderId="0" xfId="0" applyFont="1" applyAlignment="1">
      <alignment wrapText="1"/>
    </xf>
    <xf numFmtId="171" fontId="0" fillId="0" borderId="4" xfId="0" applyNumberFormat="1" applyFont="1" applyBorder="1" applyAlignment="1">
      <alignment wrapText="1"/>
    </xf>
    <xf numFmtId="171" fontId="0" fillId="0" borderId="0" xfId="17" applyNumberFormat="1" applyAlignment="1">
      <alignment wrapText="1"/>
    </xf>
    <xf numFmtId="171" fontId="2" fillId="0" borderId="1" xfId="17" applyNumberFormat="1" applyFont="1" applyBorder="1" applyAlignment="1">
      <alignment wrapText="1"/>
    </xf>
    <xf numFmtId="171" fontId="0" fillId="0" borderId="0" xfId="17" applyNumberFormat="1" applyBorder="1" applyAlignment="1">
      <alignment wrapText="1"/>
    </xf>
    <xf numFmtId="171" fontId="0" fillId="0" borderId="1" xfId="17" applyNumberFormat="1" applyBorder="1" applyAlignment="1">
      <alignment wrapText="1"/>
    </xf>
    <xf numFmtId="169" fontId="0" fillId="0" borderId="0" xfId="17" applyAlignment="1">
      <alignment/>
    </xf>
    <xf numFmtId="169" fontId="2" fillId="0" borderId="1" xfId="17" applyFont="1" applyBorder="1" applyAlignment="1">
      <alignment/>
    </xf>
    <xf numFmtId="169" fontId="0" fillId="0" borderId="0" xfId="17" applyBorder="1" applyAlignment="1">
      <alignment/>
    </xf>
    <xf numFmtId="169" fontId="0" fillId="0" borderId="1" xfId="17" applyBorder="1" applyAlignment="1">
      <alignment/>
    </xf>
    <xf numFmtId="0" fontId="0" fillId="0" borderId="4" xfId="0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171" fontId="0" fillId="0" borderId="0" xfId="17" applyNumberFormat="1" applyAlignment="1">
      <alignment/>
    </xf>
    <xf numFmtId="171" fontId="2" fillId="0" borderId="1" xfId="17" applyNumberFormat="1" applyFont="1" applyBorder="1" applyAlignment="1">
      <alignment/>
    </xf>
    <xf numFmtId="171" fontId="0" fillId="0" borderId="0" xfId="17" applyNumberFormat="1" applyBorder="1" applyAlignment="1">
      <alignment/>
    </xf>
    <xf numFmtId="171" fontId="0" fillId="0" borderId="0" xfId="17" applyNumberFormat="1" applyFont="1" applyBorder="1" applyAlignment="1">
      <alignment/>
    </xf>
    <xf numFmtId="171" fontId="0" fillId="0" borderId="1" xfId="17" applyNumberFormat="1" applyBorder="1" applyAlignment="1">
      <alignment/>
    </xf>
    <xf numFmtId="171" fontId="5" fillId="0" borderId="4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71" fontId="2" fillId="0" borderId="5" xfId="17" applyNumberFormat="1" applyFont="1" applyBorder="1" applyAlignment="1">
      <alignment wrapText="1"/>
    </xf>
    <xf numFmtId="171" fontId="2" fillId="0" borderId="3" xfId="0" applyNumberFormat="1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="79" zoomScaleNormal="79" workbookViewId="0" topLeftCell="A1">
      <selection activeCell="A1" sqref="A1"/>
    </sheetView>
  </sheetViews>
  <sheetFormatPr defaultColWidth="9.140625" defaultRowHeight="12.75"/>
  <cols>
    <col min="1" max="1" width="36.140625" style="20" customWidth="1"/>
    <col min="2" max="2" width="10.00390625" style="1" customWidth="1"/>
    <col min="3" max="3" width="12.7109375" style="35" bestFit="1" customWidth="1"/>
    <col min="4" max="4" width="12.7109375" style="10" customWidth="1"/>
    <col min="5" max="5" width="10.57421875" style="31" customWidth="1"/>
    <col min="6" max="6" width="15.421875" style="1" bestFit="1" customWidth="1"/>
    <col min="7" max="7" width="10.28125" style="14" customWidth="1"/>
    <col min="8" max="8" width="21.7109375" style="41" bestFit="1" customWidth="1"/>
    <col min="9" max="9" width="12.57421875" style="14" customWidth="1"/>
    <col min="10" max="10" width="17.57421875" style="41" bestFit="1" customWidth="1"/>
    <col min="11" max="11" width="16.421875" style="29" bestFit="1" customWidth="1"/>
  </cols>
  <sheetData>
    <row r="1" ht="25.5">
      <c r="A1" s="20" t="s">
        <v>28</v>
      </c>
    </row>
    <row r="2" ht="13.5" thickBot="1">
      <c r="A2" s="29" t="s">
        <v>13</v>
      </c>
    </row>
    <row r="3" spans="1:11" s="1" customFormat="1" ht="39" thickBot="1">
      <c r="A3" s="39"/>
      <c r="B3" s="6" t="s">
        <v>1</v>
      </c>
      <c r="C3" s="9" t="s">
        <v>29</v>
      </c>
      <c r="D3" s="11" t="s">
        <v>30</v>
      </c>
      <c r="E3" s="28" t="s">
        <v>31</v>
      </c>
      <c r="F3" s="6" t="s">
        <v>3</v>
      </c>
      <c r="G3" s="15" t="s">
        <v>22</v>
      </c>
      <c r="H3" s="7" t="s">
        <v>4</v>
      </c>
      <c r="I3" s="15" t="s">
        <v>32</v>
      </c>
      <c r="J3" s="7" t="s">
        <v>11</v>
      </c>
      <c r="K3" s="40" t="s">
        <v>33</v>
      </c>
    </row>
    <row r="4" spans="1:11" ht="12.75">
      <c r="A4" s="22" t="s">
        <v>2</v>
      </c>
      <c r="B4" s="3" t="s">
        <v>0</v>
      </c>
      <c r="C4" s="37">
        <v>26.4</v>
      </c>
      <c r="D4" s="12">
        <v>500</v>
      </c>
      <c r="E4" s="33">
        <f aca="true" t="shared" si="0" ref="E4:E14">C4*D4</f>
        <v>13200</v>
      </c>
      <c r="F4" s="4">
        <v>40360</v>
      </c>
      <c r="G4" s="16"/>
      <c r="H4" s="43">
        <v>5000</v>
      </c>
      <c r="I4" s="17" t="s">
        <v>10</v>
      </c>
      <c r="J4" s="43">
        <v>3000</v>
      </c>
      <c r="K4" s="49">
        <f aca="true" t="shared" si="1" ref="K4:K14">(H4*3)+E4+J4</f>
        <v>31200</v>
      </c>
    </row>
    <row r="5" spans="1:11" ht="12.75">
      <c r="A5" s="22" t="s">
        <v>5</v>
      </c>
      <c r="B5" s="3" t="s">
        <v>0</v>
      </c>
      <c r="C5" s="37">
        <v>10.2</v>
      </c>
      <c r="D5" s="12">
        <v>500</v>
      </c>
      <c r="E5" s="33">
        <f t="shared" si="0"/>
        <v>5100</v>
      </c>
      <c r="F5" s="4">
        <v>40360</v>
      </c>
      <c r="G5" s="17"/>
      <c r="H5" s="44">
        <v>2000</v>
      </c>
      <c r="I5" s="17" t="s">
        <v>17</v>
      </c>
      <c r="J5" s="43"/>
      <c r="K5" s="49">
        <f t="shared" si="1"/>
        <v>11100</v>
      </c>
    </row>
    <row r="6" spans="1:11" ht="12.75">
      <c r="A6" s="22" t="s">
        <v>6</v>
      </c>
      <c r="B6" s="3" t="s">
        <v>0</v>
      </c>
      <c r="C6" s="37">
        <v>0</v>
      </c>
      <c r="D6" s="12">
        <v>500</v>
      </c>
      <c r="E6" s="33">
        <f t="shared" si="0"/>
        <v>0</v>
      </c>
      <c r="F6" s="4">
        <v>40360</v>
      </c>
      <c r="G6" s="17"/>
      <c r="H6" s="5" t="s">
        <v>17</v>
      </c>
      <c r="I6" s="17" t="s">
        <v>17</v>
      </c>
      <c r="J6" s="43"/>
      <c r="K6" s="49">
        <v>0</v>
      </c>
    </row>
    <row r="7" spans="1:11" ht="12.75">
      <c r="A7" s="22" t="s">
        <v>7</v>
      </c>
      <c r="B7" s="3" t="s">
        <v>25</v>
      </c>
      <c r="C7" s="37">
        <v>0</v>
      </c>
      <c r="D7" s="12">
        <v>500</v>
      </c>
      <c r="E7" s="33">
        <f t="shared" si="0"/>
        <v>0</v>
      </c>
      <c r="F7" s="3" t="s">
        <v>27</v>
      </c>
      <c r="G7" s="17"/>
      <c r="H7" s="5" t="s">
        <v>17</v>
      </c>
      <c r="I7" s="17" t="s">
        <v>17</v>
      </c>
      <c r="J7" s="43"/>
      <c r="K7" s="49">
        <v>0</v>
      </c>
    </row>
    <row r="8" spans="1:11" ht="25.5">
      <c r="A8" s="22" t="s">
        <v>38</v>
      </c>
      <c r="B8" s="3" t="s">
        <v>15</v>
      </c>
      <c r="C8" s="37">
        <v>21</v>
      </c>
      <c r="D8" s="12">
        <v>500</v>
      </c>
      <c r="E8" s="33">
        <f t="shared" si="0"/>
        <v>10500</v>
      </c>
      <c r="F8" s="4">
        <v>40543</v>
      </c>
      <c r="G8" s="17"/>
      <c r="H8" s="43">
        <v>5000</v>
      </c>
      <c r="I8" s="17" t="s">
        <v>10</v>
      </c>
      <c r="J8" s="43">
        <v>15000</v>
      </c>
      <c r="K8" s="49">
        <f t="shared" si="1"/>
        <v>40500</v>
      </c>
    </row>
    <row r="9" spans="1:11" ht="12.75">
      <c r="A9" s="22" t="s">
        <v>23</v>
      </c>
      <c r="B9" s="3" t="s">
        <v>24</v>
      </c>
      <c r="C9" s="37">
        <v>40</v>
      </c>
      <c r="D9" s="12">
        <v>500</v>
      </c>
      <c r="E9" s="33">
        <f t="shared" si="0"/>
        <v>20000</v>
      </c>
      <c r="F9" s="4">
        <v>40359</v>
      </c>
      <c r="G9" s="17"/>
      <c r="H9" s="43">
        <v>4000</v>
      </c>
      <c r="I9" s="17" t="s">
        <v>10</v>
      </c>
      <c r="J9" s="43">
        <v>5000</v>
      </c>
      <c r="K9" s="49">
        <f t="shared" si="1"/>
        <v>37000</v>
      </c>
    </row>
    <row r="10" spans="1:11" ht="12.75">
      <c r="A10" s="22" t="s">
        <v>8</v>
      </c>
      <c r="B10" s="3" t="s">
        <v>15</v>
      </c>
      <c r="C10" s="37">
        <v>20</v>
      </c>
      <c r="D10" s="12">
        <v>500</v>
      </c>
      <c r="E10" s="33">
        <f t="shared" si="0"/>
        <v>10000</v>
      </c>
      <c r="F10" s="3" t="s">
        <v>16</v>
      </c>
      <c r="G10" s="17"/>
      <c r="H10" s="43">
        <v>4000</v>
      </c>
      <c r="I10" s="17" t="s">
        <v>10</v>
      </c>
      <c r="J10" s="43">
        <v>15000</v>
      </c>
      <c r="K10" s="49">
        <f t="shared" si="1"/>
        <v>37000</v>
      </c>
    </row>
    <row r="11" spans="1:11" ht="12.75">
      <c r="A11" s="22" t="s">
        <v>9</v>
      </c>
      <c r="B11" s="3"/>
      <c r="C11" s="37"/>
      <c r="D11" s="12">
        <v>500</v>
      </c>
      <c r="E11" s="33">
        <f t="shared" si="0"/>
        <v>0</v>
      </c>
      <c r="F11" s="3" t="s">
        <v>16</v>
      </c>
      <c r="G11" s="17"/>
      <c r="H11" s="43">
        <v>2000</v>
      </c>
      <c r="I11" s="17" t="s">
        <v>17</v>
      </c>
      <c r="J11" s="43"/>
      <c r="K11" s="49">
        <f t="shared" si="1"/>
        <v>6000</v>
      </c>
    </row>
    <row r="12" spans="1:11" ht="25.5">
      <c r="A12" s="22" t="s">
        <v>12</v>
      </c>
      <c r="B12" s="3" t="s">
        <v>26</v>
      </c>
      <c r="C12" s="37"/>
      <c r="D12" s="12">
        <v>500</v>
      </c>
      <c r="E12" s="33">
        <f t="shared" si="0"/>
        <v>0</v>
      </c>
      <c r="F12" s="3"/>
      <c r="G12" s="17"/>
      <c r="H12" s="43"/>
      <c r="I12" s="17"/>
      <c r="J12" s="43"/>
      <c r="K12" s="49">
        <f t="shared" si="1"/>
        <v>0</v>
      </c>
    </row>
    <row r="13" spans="1:11" ht="12.75">
      <c r="A13" s="22" t="s">
        <v>14</v>
      </c>
      <c r="B13" s="3" t="s">
        <v>26</v>
      </c>
      <c r="C13" s="37"/>
      <c r="D13" s="12">
        <v>500</v>
      </c>
      <c r="E13" s="33">
        <f t="shared" si="0"/>
        <v>0</v>
      </c>
      <c r="F13" s="3"/>
      <c r="G13" s="17"/>
      <c r="H13" s="43"/>
      <c r="I13" s="17"/>
      <c r="J13" s="43"/>
      <c r="K13" s="49">
        <f t="shared" si="1"/>
        <v>0</v>
      </c>
    </row>
    <row r="14" spans="1:11" ht="13.5" thickBot="1">
      <c r="A14" s="22" t="s">
        <v>37</v>
      </c>
      <c r="B14" s="3" t="s">
        <v>26</v>
      </c>
      <c r="C14" s="37"/>
      <c r="D14" s="12">
        <v>500</v>
      </c>
      <c r="E14" s="33">
        <f t="shared" si="0"/>
        <v>0</v>
      </c>
      <c r="F14" s="3"/>
      <c r="G14" s="17"/>
      <c r="H14" s="43"/>
      <c r="I14" s="17"/>
      <c r="J14" s="43"/>
      <c r="K14" s="49">
        <f t="shared" si="1"/>
        <v>0</v>
      </c>
    </row>
    <row r="15" spans="1:11" ht="13.5" thickBot="1">
      <c r="A15" s="24" t="s">
        <v>18</v>
      </c>
      <c r="B15" s="2"/>
      <c r="C15" s="38">
        <f>SUM(C4:C14)</f>
        <v>117.6</v>
      </c>
      <c r="D15" s="13"/>
      <c r="E15" s="34">
        <f>SUM(E4:E14)</f>
        <v>58800</v>
      </c>
      <c r="F15" s="2"/>
      <c r="G15" s="18"/>
      <c r="H15" s="45">
        <f>SUM(H4:H13)</f>
        <v>22000</v>
      </c>
      <c r="I15" s="18"/>
      <c r="J15" s="45">
        <f>SUM(J4:J13)</f>
        <v>38000</v>
      </c>
      <c r="K15" s="30">
        <f>(H15*3)+J15+E15</f>
        <v>162800</v>
      </c>
    </row>
    <row r="16" spans="1:11" ht="13.5" thickBot="1">
      <c r="A16" s="27"/>
      <c r="B16" s="3"/>
      <c r="C16" s="37"/>
      <c r="D16" s="12"/>
      <c r="E16" s="33"/>
      <c r="F16" s="3"/>
      <c r="G16" s="17"/>
      <c r="H16" s="43"/>
      <c r="I16" s="17"/>
      <c r="J16" s="43"/>
      <c r="K16" s="47"/>
    </row>
    <row r="17" spans="1:11" ht="13.5" thickBot="1">
      <c r="A17" s="24" t="s">
        <v>19</v>
      </c>
      <c r="B17" s="2" t="s">
        <v>20</v>
      </c>
      <c r="C17" s="38">
        <v>60</v>
      </c>
      <c r="D17" s="13">
        <v>500</v>
      </c>
      <c r="E17" s="34">
        <f>D17*C17</f>
        <v>30000</v>
      </c>
      <c r="F17" s="8">
        <v>40451</v>
      </c>
      <c r="G17" s="19"/>
      <c r="H17" s="45">
        <v>6500</v>
      </c>
      <c r="I17" s="18" t="s">
        <v>10</v>
      </c>
      <c r="J17" s="45">
        <v>5000</v>
      </c>
      <c r="K17" s="30">
        <f>(H17*3)+J17+E17</f>
        <v>54500</v>
      </c>
    </row>
    <row r="18" spans="1:11" ht="13.5" thickBot="1">
      <c r="A18" s="27"/>
      <c r="B18" s="3"/>
      <c r="C18" s="37"/>
      <c r="D18" s="12"/>
      <c r="E18" s="33"/>
      <c r="F18" s="3"/>
      <c r="G18" s="17"/>
      <c r="H18" s="43"/>
      <c r="I18" s="17"/>
      <c r="J18" s="43"/>
      <c r="K18" s="47"/>
    </row>
    <row r="19" spans="1:11" ht="13.5" thickBot="1">
      <c r="A19" s="24" t="s">
        <v>21</v>
      </c>
      <c r="B19" s="2" t="s">
        <v>20</v>
      </c>
      <c r="C19" s="38">
        <v>35</v>
      </c>
      <c r="D19" s="13">
        <v>500</v>
      </c>
      <c r="E19" s="34">
        <f>D19*C19</f>
        <v>17500</v>
      </c>
      <c r="F19" s="2" t="s">
        <v>22</v>
      </c>
      <c r="G19" s="19">
        <v>40178</v>
      </c>
      <c r="H19" s="45">
        <v>3000</v>
      </c>
      <c r="I19" s="18" t="s">
        <v>10</v>
      </c>
      <c r="J19" s="45">
        <v>5000</v>
      </c>
      <c r="K19" s="30">
        <f>(H19*3)+J19+E19</f>
        <v>31500</v>
      </c>
    </row>
    <row r="20" spans="1:11" ht="13.5" thickBot="1">
      <c r="A20" s="27"/>
      <c r="B20" s="3"/>
      <c r="C20" s="37"/>
      <c r="D20" s="12"/>
      <c r="E20" s="33"/>
      <c r="F20" s="3"/>
      <c r="G20" s="17"/>
      <c r="H20" s="43"/>
      <c r="I20" s="17"/>
      <c r="J20" s="43"/>
      <c r="K20" s="26"/>
    </row>
    <row r="21" spans="1:11" ht="39" thickBot="1">
      <c r="A21" s="24" t="s">
        <v>34</v>
      </c>
      <c r="B21" s="2"/>
      <c r="C21" s="38">
        <f>SUM(C15:C19)</f>
        <v>212.6</v>
      </c>
      <c r="D21" s="13"/>
      <c r="E21" s="34">
        <f>SUM(E15:E20)</f>
        <v>106300</v>
      </c>
      <c r="F21" s="2"/>
      <c r="G21" s="18"/>
      <c r="H21" s="45">
        <f>SUM(H15:H19)*3</f>
        <v>94500</v>
      </c>
      <c r="I21" s="18"/>
      <c r="J21" s="45">
        <f>SUM(J15:J19)</f>
        <v>48000</v>
      </c>
      <c r="K21" s="46">
        <f>(H21*3)+J21+E21</f>
        <v>437800</v>
      </c>
    </row>
    <row r="22" spans="1:11" ht="12.75">
      <c r="A22" s="27"/>
      <c r="B22" s="3"/>
      <c r="C22" s="37"/>
      <c r="D22" s="12"/>
      <c r="E22" s="33"/>
      <c r="F22" s="3"/>
      <c r="G22" s="17"/>
      <c r="H22" s="43"/>
      <c r="I22" s="17"/>
      <c r="J22" s="43"/>
      <c r="K22" s="26"/>
    </row>
    <row r="23" spans="1:11" ht="13.5" thickBot="1">
      <c r="A23" s="27"/>
      <c r="B23" s="3"/>
      <c r="C23" s="37"/>
      <c r="D23" s="12"/>
      <c r="E23" s="33"/>
      <c r="F23" s="3"/>
      <c r="G23" s="17"/>
      <c r="H23" s="43"/>
      <c r="I23" s="17"/>
      <c r="J23" s="43"/>
      <c r="K23" s="26"/>
    </row>
    <row r="24" spans="1:11" ht="39" thickBot="1">
      <c r="A24" s="25" t="s">
        <v>36</v>
      </c>
      <c r="B24" s="6"/>
      <c r="C24" s="36">
        <v>125</v>
      </c>
      <c r="D24" s="11">
        <v>500</v>
      </c>
      <c r="E24" s="32">
        <f>D24*C24</f>
        <v>62500</v>
      </c>
      <c r="F24" s="6"/>
      <c r="G24" s="15"/>
      <c r="H24" s="42">
        <f>0.4*E24</f>
        <v>25000</v>
      </c>
      <c r="I24" s="15"/>
      <c r="J24" s="42">
        <v>5000</v>
      </c>
      <c r="K24" s="23">
        <f>(H24*3)+J24+E24</f>
        <v>142500</v>
      </c>
    </row>
    <row r="26" ht="13.5" thickBot="1"/>
    <row r="27" spans="10:11" ht="26.25" thickBot="1">
      <c r="J27" s="48" t="s">
        <v>35</v>
      </c>
      <c r="K27" s="21">
        <f>K21-K24</f>
        <v>295300</v>
      </c>
    </row>
    <row r="28" ht="12.75">
      <c r="A28" s="20" t="s">
        <v>39</v>
      </c>
    </row>
    <row r="29" ht="12.75">
      <c r="A29" s="20" t="s">
        <v>40</v>
      </c>
    </row>
    <row r="30" ht="12.75">
      <c r="A30" s="20" t="s">
        <v>41</v>
      </c>
    </row>
  </sheetData>
  <printOptions/>
  <pageMargins left="0.75" right="0.75" top="1" bottom="1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Check Point Software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dtotah</dc:creator>
  <cp:keywords/>
  <dc:description/>
  <cp:lastModifiedBy>Tommi Aittamaa</cp:lastModifiedBy>
  <dcterms:created xsi:type="dcterms:W3CDTF">2009-07-20T19:49:01Z</dcterms:created>
  <dcterms:modified xsi:type="dcterms:W3CDTF">2009-09-23T17:19:53Z</dcterms:modified>
  <cp:category/>
  <cp:version/>
  <cp:contentType/>
  <cp:contentStatus/>
</cp:coreProperties>
</file>